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10872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41" i="1" l="1"/>
  <c r="H28" i="1"/>
  <c r="E28" i="1"/>
  <c r="E30" i="1" s="1"/>
  <c r="D35" i="1" s="1"/>
  <c r="D36" i="1" s="1"/>
  <c r="D28" i="1"/>
  <c r="F28" i="1" s="1"/>
  <c r="C28" i="1"/>
  <c r="B28" i="1"/>
  <c r="F27" i="1"/>
  <c r="E27" i="1"/>
  <c r="F26" i="1"/>
  <c r="F25" i="1"/>
  <c r="F24" i="1"/>
  <c r="F23" i="1"/>
  <c r="F22" i="1"/>
  <c r="F21" i="1"/>
  <c r="F20" i="1"/>
  <c r="F19" i="1"/>
  <c r="F18" i="1"/>
  <c r="E14" i="1"/>
  <c r="D14" i="1"/>
  <c r="D30" i="1" s="1"/>
  <c r="B14" i="1"/>
  <c r="B30" i="1" s="1"/>
  <c r="P13" i="1"/>
  <c r="Q13" i="1" s="1"/>
  <c r="O13" i="1"/>
  <c r="N13" i="1"/>
  <c r="N14" i="1" s="1"/>
  <c r="M13" i="1"/>
  <c r="L13" i="1"/>
  <c r="L14" i="1" s="1"/>
  <c r="F13" i="1"/>
  <c r="Q12" i="1"/>
  <c r="P12" i="1"/>
  <c r="O12" i="1"/>
  <c r="O14" i="1" s="1"/>
  <c r="N12" i="1"/>
  <c r="M12" i="1"/>
  <c r="M14" i="1" s="1"/>
  <c r="L12" i="1"/>
  <c r="F12" i="1"/>
  <c r="H11" i="1"/>
  <c r="H14" i="1" s="1"/>
  <c r="H30" i="1" s="1"/>
  <c r="F11" i="1"/>
  <c r="C11" i="1"/>
  <c r="C14" i="1" s="1"/>
  <c r="C30" i="1" s="1"/>
  <c r="F14" i="1" l="1"/>
  <c r="F30" i="1" s="1"/>
  <c r="P14" i="1"/>
  <c r="Q14" i="1" s="1"/>
</calcChain>
</file>

<file path=xl/sharedStrings.xml><?xml version="1.0" encoding="utf-8"?>
<sst xmlns="http://schemas.openxmlformats.org/spreadsheetml/2006/main" count="91" uniqueCount="77">
  <si>
    <t>LANGLEIKEN HUSEIERFORENING</t>
  </si>
  <si>
    <t>KOMMENTARER TIL REGNSKAP 2014</t>
  </si>
  <si>
    <t>REGNSKAP 2014 OG BUDSJETT 2015</t>
  </si>
  <si>
    <t>Nr</t>
  </si>
  <si>
    <t>Kommentar</t>
  </si>
  <si>
    <t>(Regnskap for 2012 og 2013 er satt inn for å gi sammenligning)</t>
  </si>
  <si>
    <t>Renter</t>
  </si>
  <si>
    <t>Regnskap</t>
  </si>
  <si>
    <t xml:space="preserve">Budsjett </t>
  </si>
  <si>
    <t>Avvik</t>
  </si>
  <si>
    <t>Komm.</t>
  </si>
  <si>
    <t>Budsjett</t>
  </si>
  <si>
    <t xml:space="preserve">Innskuddsrente er i 2014 lavere enn budsjett på grunn av redusert rentenivå. </t>
  </si>
  <si>
    <t>regnsk.</t>
  </si>
  <si>
    <t>budsj.</t>
  </si>
  <si>
    <t>Gjennom å benytte plasseringskonto er likevel renteinntekt langt høyere enn i 2013.</t>
  </si>
  <si>
    <t>INNTEKTER</t>
  </si>
  <si>
    <t>Canal Digital</t>
  </si>
  <si>
    <t>Oversikt over enhetspris pr. husstand pr. år:</t>
  </si>
  <si>
    <t>%-økning</t>
  </si>
  <si>
    <t xml:space="preserve">Årsavgift </t>
  </si>
  <si>
    <t>2013 vår</t>
  </si>
  <si>
    <t>2013 høst</t>
  </si>
  <si>
    <t>2014 vår</t>
  </si>
  <si>
    <t>2014 høst</t>
  </si>
  <si>
    <t>2015 vår</t>
  </si>
  <si>
    <t>2 siste år</t>
  </si>
  <si>
    <t>Renter foreningskonto</t>
  </si>
  <si>
    <t>Kabel TV</t>
  </si>
  <si>
    <t>Renter plasseringskonto</t>
  </si>
  <si>
    <t>Bredbånd</t>
  </si>
  <si>
    <t>Sum inntekter</t>
  </si>
  <si>
    <t>Sum</t>
  </si>
  <si>
    <t>Måking, strøing</t>
  </si>
  <si>
    <t>UTGIFTER</t>
  </si>
  <si>
    <t>Beløpet er litt over budsjett. Vi er fakturert iht. avtale av 10.04.2013. I denne avtalen lå</t>
  </si>
  <si>
    <t>en økning på 20% i forhold til året før.</t>
  </si>
  <si>
    <t>Hafslund garasje strøm</t>
  </si>
  <si>
    <t>Bærum Kommune veilys</t>
  </si>
  <si>
    <t xml:space="preserve">Strømforbruk på begge garasjene har vært ganske konstante de to siste årene. Budsjett </t>
  </si>
  <si>
    <t>Dugnad containerleie</t>
  </si>
  <si>
    <t>2014 var basert på regnskap 2013, men var altså noe lavt</t>
  </si>
  <si>
    <t>Dugnad drikke</t>
  </si>
  <si>
    <t>Forsikring IF</t>
  </si>
  <si>
    <t>Utgift generalforsamling</t>
  </si>
  <si>
    <t>Det ble ikke mottatt eller betalt noe faktura til Bærum Kommune for veilys i 2013</t>
  </si>
  <si>
    <t>Kontorrekvisita</t>
  </si>
  <si>
    <t>Faktura for 2014 gjelder derfor for årene 2013 og 2014</t>
  </si>
  <si>
    <t>Diverse utgifter</t>
  </si>
  <si>
    <t>Sum utgifter</t>
  </si>
  <si>
    <t>Det er betalt kr. 3.750,- til firmaet Trestell 2014 for felling av trær parkeringsplass</t>
  </si>
  <si>
    <t>Resultat</t>
  </si>
  <si>
    <t>Det har vært utlegg til bårebukett kr. 1.000,-</t>
  </si>
  <si>
    <t>KOMMENTARER TIL BUDSJETT 2015</t>
  </si>
  <si>
    <t>RESULTAT</t>
  </si>
  <si>
    <t>Saldo bankkonto 01.01.2014</t>
  </si>
  <si>
    <t>Årsavgift</t>
  </si>
  <si>
    <t>Årets resultat</t>
  </si>
  <si>
    <t>Styret foreslår at årsavgift for 2015 øker med kr. 200 eller 2,8 %, altså til kr. 7.400,- pr. husstand</t>
  </si>
  <si>
    <t>Saldo bankkonti 31.12.2014</t>
  </si>
  <si>
    <t>SALDO KONTOER</t>
  </si>
  <si>
    <t>Som forklart under kommentar 1 er rentenivå redusert i 2014. Budsjetterer derfor med litt</t>
  </si>
  <si>
    <t>Saldo Foreningskonto DnB</t>
  </si>
  <si>
    <t>Konto 1627.30.49618</t>
  </si>
  <si>
    <t>lavere renter i 2015 i forhold til 2014.</t>
  </si>
  <si>
    <t>Saldo Plasseringskonto DnB</t>
  </si>
  <si>
    <t>Konto 1503.38.29288</t>
  </si>
  <si>
    <t>Saldo sum kontoinnskudd DnB</t>
  </si>
  <si>
    <t>Det budsjetteres med den prisen vi betaler til Canal Digital for 1. halvår 2015. Det er altså</t>
  </si>
  <si>
    <t>ikke budsjettert med noen prisøkning fra sommeren 2015</t>
  </si>
  <si>
    <t>Langleiken, 01.03.2015</t>
  </si>
  <si>
    <t>Legger til grunn det vi betalte i 2014, med en liten indeksregulering av denne prisen.</t>
  </si>
  <si>
    <t>Jarle Ulvebne</t>
  </si>
  <si>
    <t>Kasserer</t>
  </si>
  <si>
    <t>Budsjetterer med et mindre beløp basert på tidligere erfaring at det kan oppstå ekstra utgifter</t>
  </si>
  <si>
    <t>Budsjetterer med et lite positivt resultat. Styret legger følgelig opp til å unngå å redusere</t>
  </si>
  <si>
    <t>kassebeholdning gjennom å budsjettere med negativt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</si>
</sst>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A4D66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5D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43" fontId="3" fillId="0" borderId="0" xfId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3" fillId="0" borderId="0" xfId="1" applyNumberFormat="1" applyFont="1"/>
    <xf numFmtId="165" fontId="0" fillId="0" borderId="0" xfId="1" applyNumberFormat="1" applyFont="1"/>
    <xf numFmtId="43" fontId="0" fillId="0" borderId="0" xfId="1" applyFont="1"/>
    <xf numFmtId="164" fontId="2" fillId="0" borderId="0" xfId="1" applyNumberFormat="1" applyFont="1"/>
    <xf numFmtId="43" fontId="1" fillId="0" borderId="0" xfId="1" applyFont="1"/>
    <xf numFmtId="43" fontId="4" fillId="0" borderId="0" xfId="1" applyFont="1"/>
    <xf numFmtId="43" fontId="2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left"/>
    </xf>
    <xf numFmtId="43" fontId="0" fillId="2" borderId="1" xfId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2" fillId="2" borderId="3" xfId="1" applyNumberFormat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3" fontId="0" fillId="2" borderId="6" xfId="1" applyFont="1" applyFill="1" applyBorder="1"/>
    <xf numFmtId="164" fontId="2" fillId="2" borderId="6" xfId="1" quotePrefix="1" applyNumberFormat="1" applyFont="1" applyFill="1" applyBorder="1" applyAlignment="1">
      <alignment horizontal="right"/>
    </xf>
    <xf numFmtId="164" fontId="2" fillId="2" borderId="7" xfId="1" quotePrefix="1" applyNumberFormat="1" applyFont="1" applyFill="1" applyBorder="1" applyAlignment="1">
      <alignment horizontal="right"/>
    </xf>
    <xf numFmtId="164" fontId="2" fillId="2" borderId="8" xfId="1" quotePrefix="1" applyNumberFormat="1" applyFont="1" applyFill="1" applyBorder="1" applyAlignment="1">
      <alignment horizontal="right"/>
    </xf>
    <xf numFmtId="164" fontId="2" fillId="2" borderId="9" xfId="1" quotePrefix="1" applyNumberFormat="1" applyFont="1" applyFill="1" applyBorder="1" applyAlignment="1">
      <alignment horizontal="right"/>
    </xf>
    <xf numFmtId="43" fontId="2" fillId="2" borderId="10" xfId="1" applyFont="1" applyFill="1" applyBorder="1" applyAlignment="1">
      <alignment horizontal="right"/>
    </xf>
    <xf numFmtId="43" fontId="2" fillId="2" borderId="6" xfId="1" applyFont="1" applyFill="1" applyBorder="1" applyAlignment="1">
      <alignment horizontal="right"/>
    </xf>
    <xf numFmtId="164" fontId="2" fillId="2" borderId="11" xfId="1" quotePrefix="1" applyNumberFormat="1" applyFont="1" applyFill="1" applyBorder="1" applyAlignment="1">
      <alignment horizontal="right"/>
    </xf>
    <xf numFmtId="164" fontId="2" fillId="2" borderId="6" xfId="1" applyNumberFormat="1" applyFont="1" applyFill="1" applyBorder="1"/>
    <xf numFmtId="43" fontId="0" fillId="0" borderId="1" xfId="1" applyFont="1" applyBorder="1"/>
    <xf numFmtId="43" fontId="0" fillId="0" borderId="5" xfId="1" applyFont="1" applyBorder="1"/>
    <xf numFmtId="43" fontId="0" fillId="0" borderId="12" xfId="1" applyFont="1" applyBorder="1"/>
    <xf numFmtId="43" fontId="0" fillId="3" borderId="13" xfId="1" applyFont="1" applyFill="1" applyBorder="1"/>
    <xf numFmtId="43" fontId="0" fillId="4" borderId="12" xfId="1" applyFont="1" applyFill="1" applyBorder="1"/>
    <xf numFmtId="43" fontId="0" fillId="5" borderId="5" xfId="1" applyFont="1" applyFill="1" applyBorder="1"/>
    <xf numFmtId="164" fontId="0" fillId="2" borderId="1" xfId="1" applyNumberFormat="1" applyFont="1" applyFill="1" applyBorder="1"/>
    <xf numFmtId="43" fontId="2" fillId="0" borderId="14" xfId="1" applyFont="1" applyBorder="1"/>
    <xf numFmtId="43" fontId="2" fillId="0" borderId="0" xfId="1" applyFont="1" applyBorder="1"/>
    <xf numFmtId="43" fontId="2" fillId="0" borderId="15" xfId="1" applyFont="1" applyBorder="1"/>
    <xf numFmtId="164" fontId="0" fillId="3" borderId="16" xfId="1" applyNumberFormat="1" applyFont="1" applyFill="1" applyBorder="1" applyAlignment="1">
      <alignment horizontal="right"/>
    </xf>
    <xf numFmtId="164" fontId="0" fillId="4" borderId="15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5" borderId="0" xfId="1" applyNumberFormat="1" applyFont="1" applyFill="1" applyBorder="1" applyAlignment="1">
      <alignment horizontal="right"/>
    </xf>
    <xf numFmtId="164" fontId="0" fillId="2" borderId="14" xfId="1" applyNumberFormat="1" applyFont="1" applyFill="1" applyBorder="1"/>
    <xf numFmtId="43" fontId="0" fillId="0" borderId="14" xfId="1" applyFont="1" applyBorder="1"/>
    <xf numFmtId="43" fontId="0" fillId="0" borderId="0" xfId="1" applyFont="1" applyBorder="1"/>
    <xf numFmtId="43" fontId="0" fillId="0" borderId="15" xfId="1" applyFont="1" applyBorder="1"/>
    <xf numFmtId="164" fontId="0" fillId="0" borderId="0" xfId="1" applyNumberFormat="1" applyFont="1" applyBorder="1"/>
    <xf numFmtId="164" fontId="0" fillId="0" borderId="15" xfId="1" applyNumberFormat="1" applyFont="1" applyBorder="1"/>
    <xf numFmtId="14" fontId="2" fillId="0" borderId="0" xfId="1" quotePrefix="1" applyNumberFormat="1" applyFont="1" applyAlignment="1">
      <alignment horizontal="right"/>
    </xf>
    <xf numFmtId="43" fontId="2" fillId="0" borderId="0" xfId="1" applyFont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3" fontId="0" fillId="6" borderId="14" xfId="1" applyFont="1" applyFill="1" applyBorder="1"/>
    <xf numFmtId="164" fontId="0" fillId="6" borderId="0" xfId="1" applyNumberFormat="1" applyFont="1" applyFill="1" applyBorder="1"/>
    <xf numFmtId="164" fontId="0" fillId="6" borderId="15" xfId="1" applyNumberFormat="1" applyFont="1" applyFill="1" applyBorder="1"/>
    <xf numFmtId="43" fontId="0" fillId="0" borderId="6" xfId="1" applyFont="1" applyBorder="1"/>
    <xf numFmtId="164" fontId="0" fillId="0" borderId="11" xfId="1" applyNumberFormat="1" applyFont="1" applyBorder="1"/>
    <xf numFmtId="164" fontId="0" fillId="0" borderId="9" xfId="1" applyNumberFormat="1" applyFont="1" applyBorder="1"/>
    <xf numFmtId="164" fontId="0" fillId="3" borderId="17" xfId="1" applyNumberFormat="1" applyFont="1" applyFill="1" applyBorder="1" applyAlignment="1">
      <alignment horizontal="right"/>
    </xf>
    <xf numFmtId="164" fontId="0" fillId="4" borderId="9" xfId="1" applyNumberFormat="1" applyFont="1" applyFill="1" applyBorder="1" applyAlignment="1">
      <alignment horizontal="right"/>
    </xf>
    <xf numFmtId="164" fontId="0" fillId="0" borderId="11" xfId="1" applyNumberFormat="1" applyFont="1" applyFill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5" borderId="11" xfId="1" applyNumberFormat="1" applyFont="1" applyFill="1" applyBorder="1" applyAlignment="1">
      <alignment horizontal="right"/>
    </xf>
    <xf numFmtId="164" fontId="0" fillId="2" borderId="6" xfId="1" applyNumberFormat="1" applyFont="1" applyFill="1" applyBorder="1"/>
    <xf numFmtId="164" fontId="0" fillId="0" borderId="5" xfId="1" applyNumberFormat="1" applyFont="1" applyBorder="1"/>
    <xf numFmtId="164" fontId="0" fillId="0" borderId="12" xfId="1" applyNumberFormat="1" applyFont="1" applyBorder="1"/>
    <xf numFmtId="164" fontId="0" fillId="3" borderId="13" xfId="1" applyNumberFormat="1" applyFont="1" applyFill="1" applyBorder="1" applyAlignment="1">
      <alignment horizontal="right"/>
    </xf>
    <xf numFmtId="164" fontId="0" fillId="4" borderId="12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164" fontId="0" fillId="5" borderId="5" xfId="1" applyNumberFormat="1" applyFont="1" applyFill="1" applyBorder="1" applyAlignment="1">
      <alignment horizontal="right"/>
    </xf>
    <xf numFmtId="164" fontId="2" fillId="0" borderId="0" xfId="1" applyNumberFormat="1" applyFont="1" applyBorder="1"/>
    <xf numFmtId="164" fontId="2" fillId="0" borderId="15" xfId="1" applyNumberFormat="1" applyFont="1" applyBorder="1"/>
    <xf numFmtId="43" fontId="0" fillId="6" borderId="6" xfId="1" applyFont="1" applyFill="1" applyBorder="1"/>
    <xf numFmtId="164" fontId="0" fillId="6" borderId="11" xfId="1" applyNumberFormat="1" applyFont="1" applyFill="1" applyBorder="1"/>
    <xf numFmtId="164" fontId="0" fillId="6" borderId="9" xfId="1" applyNumberFormat="1" applyFont="1" applyFill="1" applyBorder="1"/>
    <xf numFmtId="43" fontId="0" fillId="7" borderId="1" xfId="1" applyFont="1" applyFill="1" applyBorder="1"/>
    <xf numFmtId="164" fontId="0" fillId="7" borderId="5" xfId="1" applyNumberFormat="1" applyFont="1" applyFill="1" applyBorder="1"/>
    <xf numFmtId="164" fontId="0" fillId="7" borderId="12" xfId="1" applyNumberFormat="1" applyFont="1" applyFill="1" applyBorder="1"/>
    <xf numFmtId="164" fontId="0" fillId="7" borderId="13" xfId="1" applyNumberFormat="1" applyFont="1" applyFill="1" applyBorder="1" applyAlignment="1">
      <alignment horizontal="right"/>
    </xf>
    <xf numFmtId="164" fontId="0" fillId="7" borderId="12" xfId="1" applyNumberFormat="1" applyFont="1" applyFill="1" applyBorder="1" applyAlignment="1">
      <alignment horizontal="right"/>
    </xf>
    <xf numFmtId="164" fontId="0" fillId="7" borderId="5" xfId="1" applyNumberFormat="1" applyFont="1" applyFill="1" applyBorder="1" applyAlignment="1">
      <alignment horizontal="right"/>
    </xf>
    <xf numFmtId="164" fontId="0" fillId="7" borderId="1" xfId="1" applyNumberFormat="1" applyFont="1" applyFill="1" applyBorder="1" applyAlignment="1">
      <alignment horizontal="right"/>
    </xf>
    <xf numFmtId="164" fontId="0" fillId="7" borderId="1" xfId="1" applyNumberFormat="1" applyFont="1" applyFill="1" applyBorder="1"/>
    <xf numFmtId="43" fontId="0" fillId="7" borderId="6" xfId="1" applyFont="1" applyFill="1" applyBorder="1"/>
    <xf numFmtId="164" fontId="0" fillId="7" borderId="11" xfId="1" applyNumberFormat="1" applyFont="1" applyFill="1" applyBorder="1"/>
    <xf numFmtId="164" fontId="0" fillId="7" borderId="9" xfId="1" applyNumberFormat="1" applyFont="1" applyFill="1" applyBorder="1"/>
    <xf numFmtId="164" fontId="0" fillId="7" borderId="18" xfId="1" applyNumberFormat="1" applyFont="1" applyFill="1" applyBorder="1" applyAlignment="1">
      <alignment horizontal="right"/>
    </xf>
    <xf numFmtId="164" fontId="0" fillId="7" borderId="19" xfId="1" applyNumberFormat="1" applyFont="1" applyFill="1" applyBorder="1" applyAlignment="1">
      <alignment horizontal="right"/>
    </xf>
    <xf numFmtId="164" fontId="0" fillId="7" borderId="11" xfId="1" applyNumberFormat="1" applyFont="1" applyFill="1" applyBorder="1" applyAlignment="1">
      <alignment horizontal="right"/>
    </xf>
    <xf numFmtId="164" fontId="0" fillId="7" borderId="6" xfId="1" applyNumberFormat="1" applyFont="1" applyFill="1" applyBorder="1" applyAlignment="1">
      <alignment horizontal="right"/>
    </xf>
    <xf numFmtId="164" fontId="0" fillId="7" borderId="6" xfId="1" applyNumberFormat="1" applyFont="1" applyFill="1" applyBorder="1"/>
    <xf numFmtId="43" fontId="0" fillId="0" borderId="3" xfId="1" applyFont="1" applyBorder="1"/>
    <xf numFmtId="43" fontId="0" fillId="0" borderId="20" xfId="1" applyFont="1" applyBorder="1"/>
    <xf numFmtId="164" fontId="0" fillId="0" borderId="20" xfId="1" applyNumberFormat="1" applyFont="1" applyBorder="1" applyAlignment="1">
      <alignment horizontal="right"/>
    </xf>
    <xf numFmtId="164" fontId="0" fillId="0" borderId="21" xfId="1" applyNumberFormat="1" applyFont="1" applyBorder="1"/>
    <xf numFmtId="43" fontId="0" fillId="0" borderId="17" xfId="1" applyFont="1" applyBorder="1"/>
    <xf numFmtId="43" fontId="0" fillId="0" borderId="11" xfId="1" applyFont="1" applyBorder="1"/>
    <xf numFmtId="164" fontId="0" fillId="0" borderId="11" xfId="1" applyNumberFormat="1" applyFont="1" applyBorder="1" applyAlignment="1">
      <alignment horizontal="right"/>
    </xf>
    <xf numFmtId="164" fontId="0" fillId="0" borderId="22" xfId="1" applyNumberFormat="1" applyFont="1" applyBorder="1"/>
    <xf numFmtId="43" fontId="0" fillId="7" borderId="18" xfId="1" applyFont="1" applyFill="1" applyBorder="1"/>
    <xf numFmtId="43" fontId="0" fillId="7" borderId="23" xfId="1" applyFont="1" applyFill="1" applyBorder="1"/>
    <xf numFmtId="164" fontId="0" fillId="7" borderId="23" xfId="1" applyNumberFormat="1" applyFont="1" applyFill="1" applyBorder="1" applyAlignment="1">
      <alignment horizontal="right"/>
    </xf>
    <xf numFmtId="164" fontId="0" fillId="7" borderId="24" xfId="1" applyNumberFormat="1" applyFont="1" applyFill="1" applyBorder="1"/>
    <xf numFmtId="164" fontId="0" fillId="0" borderId="20" xfId="1" applyNumberFormat="1" applyFont="1" applyBorder="1" applyAlignment="1">
      <alignment horizontal="left"/>
    </xf>
    <xf numFmtId="164" fontId="0" fillId="0" borderId="11" xfId="1" applyNumberFormat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R5" sqref="R5"/>
    </sheetView>
  </sheetViews>
  <sheetFormatPr baseColWidth="10" defaultColWidth="8.88671875" defaultRowHeight="14.4" x14ac:dyDescent="0.3"/>
  <cols>
    <col min="1" max="1" width="25.88671875" style="6" customWidth="1"/>
    <col min="2" max="3" width="8.77734375" style="6" customWidth="1"/>
    <col min="4" max="5" width="10.77734375" style="2" customWidth="1"/>
    <col min="6" max="6" width="7.33203125" style="2" customWidth="1"/>
    <col min="7" max="7" width="6.77734375" style="2" customWidth="1"/>
    <col min="8" max="8" width="10.77734375" style="2" customWidth="1"/>
    <col min="9" max="9" width="6.77734375" style="3" customWidth="1"/>
    <col min="10" max="10" width="6.5546875" style="3" customWidth="1"/>
    <col min="11" max="11" width="18" style="6" customWidth="1"/>
    <col min="12" max="17" width="8.77734375" style="6" customWidth="1"/>
    <col min="18" max="16384" width="8.88671875" style="6"/>
  </cols>
  <sheetData>
    <row r="1" spans="1:17" ht="18" x14ac:dyDescent="0.35">
      <c r="A1" s="1" t="s">
        <v>0</v>
      </c>
      <c r="B1" s="1"/>
      <c r="C1" s="1"/>
      <c r="J1" s="4" t="s">
        <v>0</v>
      </c>
      <c r="K1" s="5"/>
    </row>
    <row r="2" spans="1:17" x14ac:dyDescent="0.3">
      <c r="J2" s="7" t="s">
        <v>1</v>
      </c>
      <c r="K2" s="8"/>
      <c r="L2" s="8"/>
    </row>
    <row r="3" spans="1:17" ht="21" x14ac:dyDescent="0.4">
      <c r="A3" s="9" t="s">
        <v>2</v>
      </c>
      <c r="B3" s="9"/>
      <c r="C3" s="9"/>
      <c r="J3" s="7" t="s">
        <v>3</v>
      </c>
      <c r="K3" s="10" t="s">
        <v>4</v>
      </c>
      <c r="M3" s="8"/>
      <c r="N3" s="8"/>
      <c r="O3" s="8"/>
      <c r="P3" s="8"/>
      <c r="Q3" s="8"/>
    </row>
    <row r="4" spans="1:17" s="8" customFormat="1" x14ac:dyDescent="0.3">
      <c r="A4" s="6" t="s">
        <v>5</v>
      </c>
      <c r="J4" s="3"/>
      <c r="K4" s="6"/>
      <c r="L4" s="6"/>
      <c r="M4" s="6"/>
      <c r="N4" s="6"/>
      <c r="O4" s="6"/>
      <c r="P4" s="6"/>
      <c r="Q4" s="6"/>
    </row>
    <row r="5" spans="1:17" ht="15" thickBot="1" x14ac:dyDescent="0.35">
      <c r="B5" s="11">
        <v>1</v>
      </c>
      <c r="C5" s="11">
        <v>2</v>
      </c>
      <c r="D5" s="11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7">
        <v>1</v>
      </c>
      <c r="K5" s="10" t="s">
        <v>6</v>
      </c>
    </row>
    <row r="6" spans="1:17" x14ac:dyDescent="0.3">
      <c r="A6" s="13"/>
      <c r="B6" s="14" t="s">
        <v>7</v>
      </c>
      <c r="C6" s="15" t="s">
        <v>7</v>
      </c>
      <c r="D6" s="16" t="s">
        <v>8</v>
      </c>
      <c r="E6" s="17" t="s">
        <v>7</v>
      </c>
      <c r="F6" s="18" t="s">
        <v>9</v>
      </c>
      <c r="G6" s="14" t="s">
        <v>10</v>
      </c>
      <c r="H6" s="18" t="s">
        <v>11</v>
      </c>
      <c r="I6" s="19" t="s">
        <v>10</v>
      </c>
      <c r="K6" s="6" t="s">
        <v>12</v>
      </c>
    </row>
    <row r="7" spans="1:17" x14ac:dyDescent="0.3">
      <c r="A7" s="20"/>
      <c r="B7" s="21">
        <v>2012</v>
      </c>
      <c r="C7" s="22">
        <v>2013</v>
      </c>
      <c r="D7" s="23">
        <v>2014</v>
      </c>
      <c r="E7" s="24">
        <v>2014</v>
      </c>
      <c r="F7" s="25"/>
      <c r="G7" s="26" t="s">
        <v>13</v>
      </c>
      <c r="H7" s="27">
        <v>2015</v>
      </c>
      <c r="I7" s="28" t="s">
        <v>14</v>
      </c>
      <c r="K7" s="6" t="s">
        <v>15</v>
      </c>
    </row>
    <row r="8" spans="1:17" x14ac:dyDescent="0.3">
      <c r="A8" s="29"/>
      <c r="B8" s="30"/>
      <c r="C8" s="31"/>
      <c r="D8" s="32"/>
      <c r="E8" s="33"/>
      <c r="F8" s="30"/>
      <c r="G8" s="13"/>
      <c r="H8" s="34"/>
      <c r="I8" s="35"/>
    </row>
    <row r="9" spans="1:17" x14ac:dyDescent="0.3">
      <c r="A9" s="36" t="s">
        <v>16</v>
      </c>
      <c r="B9" s="37"/>
      <c r="C9" s="38"/>
      <c r="D9" s="39"/>
      <c r="E9" s="40"/>
      <c r="F9" s="41"/>
      <c r="G9" s="42"/>
      <c r="H9" s="43"/>
      <c r="I9" s="44"/>
      <c r="J9" s="7">
        <v>2</v>
      </c>
      <c r="K9" s="10" t="s">
        <v>17</v>
      </c>
    </row>
    <row r="10" spans="1:17" x14ac:dyDescent="0.3">
      <c r="A10" s="45"/>
      <c r="B10" s="46"/>
      <c r="C10" s="47"/>
      <c r="D10" s="39"/>
      <c r="E10" s="40"/>
      <c r="F10" s="41"/>
      <c r="G10" s="42"/>
      <c r="H10" s="43"/>
      <c r="I10" s="44"/>
      <c r="K10" s="6" t="s">
        <v>18</v>
      </c>
      <c r="Q10" s="6" t="s">
        <v>19</v>
      </c>
    </row>
    <row r="11" spans="1:17" x14ac:dyDescent="0.3">
      <c r="A11" s="45" t="s">
        <v>20</v>
      </c>
      <c r="B11" s="48">
        <v>175150</v>
      </c>
      <c r="C11" s="49">
        <f>187200+5550</f>
        <v>192750</v>
      </c>
      <c r="D11" s="39">
        <v>187200</v>
      </c>
      <c r="E11" s="40">
        <v>187200</v>
      </c>
      <c r="F11" s="41">
        <f>E11-D11</f>
        <v>0</v>
      </c>
      <c r="G11" s="42"/>
      <c r="H11" s="43">
        <f>3700*26*2</f>
        <v>192400</v>
      </c>
      <c r="I11" s="44">
        <v>7</v>
      </c>
      <c r="L11" s="50" t="s">
        <v>21</v>
      </c>
      <c r="M11" s="50" t="s">
        <v>22</v>
      </c>
      <c r="N11" s="51" t="s">
        <v>23</v>
      </c>
      <c r="O11" s="51" t="s">
        <v>24</v>
      </c>
      <c r="P11" s="51" t="s">
        <v>25</v>
      </c>
      <c r="Q11" s="6" t="s">
        <v>26</v>
      </c>
    </row>
    <row r="12" spans="1:17" x14ac:dyDescent="0.3">
      <c r="A12" s="45" t="s">
        <v>27</v>
      </c>
      <c r="B12" s="48">
        <v>148</v>
      </c>
      <c r="C12" s="49">
        <v>81</v>
      </c>
      <c r="D12" s="39">
        <v>50</v>
      </c>
      <c r="E12" s="40">
        <v>8</v>
      </c>
      <c r="F12" s="52">
        <f t="shared" ref="F12:F14" si="0">E12-D12</f>
        <v>-42</v>
      </c>
      <c r="G12" s="42">
        <v>1</v>
      </c>
      <c r="H12" s="43">
        <v>0</v>
      </c>
      <c r="I12" s="44">
        <v>8</v>
      </c>
      <c r="K12" s="6" t="s">
        <v>28</v>
      </c>
      <c r="L12" s="6">
        <f>(57.03+95.08)*12</f>
        <v>1825.3200000000002</v>
      </c>
      <c r="M12" s="6">
        <f>(57.03+115.08-20)*12</f>
        <v>1825.3200000000002</v>
      </c>
      <c r="N12" s="6">
        <f>(57.03+115.08)*12</f>
        <v>2065.3200000000002</v>
      </c>
      <c r="O12" s="6">
        <f>(64.03+123.08)*12</f>
        <v>2245.3200000000002</v>
      </c>
      <c r="P12" s="6">
        <f>(64.03+64.03+123.08+128.08)/2*12</f>
        <v>2275.3200000000002</v>
      </c>
      <c r="Q12" s="3">
        <f>(P12-L12)*100/L12</f>
        <v>24.653211491683649</v>
      </c>
    </row>
    <row r="13" spans="1:17" x14ac:dyDescent="0.3">
      <c r="A13" s="45" t="s">
        <v>29</v>
      </c>
      <c r="B13" s="48"/>
      <c r="C13" s="49">
        <v>1070</v>
      </c>
      <c r="D13" s="39">
        <v>2500</v>
      </c>
      <c r="E13" s="40">
        <v>2311</v>
      </c>
      <c r="F13" s="52">
        <f t="shared" si="0"/>
        <v>-189</v>
      </c>
      <c r="G13" s="42">
        <v>1</v>
      </c>
      <c r="H13" s="43">
        <v>2200</v>
      </c>
      <c r="I13" s="44">
        <v>8</v>
      </c>
      <c r="K13" s="6" t="s">
        <v>30</v>
      </c>
      <c r="L13" s="6">
        <f>249*12</f>
        <v>2988</v>
      </c>
      <c r="M13" s="6">
        <f>249*12</f>
        <v>2988</v>
      </c>
      <c r="N13" s="6">
        <f>249*12</f>
        <v>2988</v>
      </c>
      <c r="O13" s="6">
        <f>249*12</f>
        <v>2988</v>
      </c>
      <c r="P13" s="6">
        <f>249*12</f>
        <v>2988</v>
      </c>
      <c r="Q13" s="3">
        <f>(P13-L13)*100/L13</f>
        <v>0</v>
      </c>
    </row>
    <row r="14" spans="1:17" x14ac:dyDescent="0.3">
      <c r="A14" s="53" t="s">
        <v>31</v>
      </c>
      <c r="B14" s="54">
        <f>SUM(B11:B13)</f>
        <v>175298</v>
      </c>
      <c r="C14" s="55">
        <f>SUM(C11:C13)</f>
        <v>193901</v>
      </c>
      <c r="D14" s="39">
        <f>SUM(D11:D13)</f>
        <v>189750</v>
      </c>
      <c r="E14" s="40">
        <f>SUM(E11:E13)</f>
        <v>189519</v>
      </c>
      <c r="F14" s="52">
        <f t="shared" si="0"/>
        <v>-231</v>
      </c>
      <c r="G14" s="42"/>
      <c r="H14" s="43">
        <f>SUM(H11:H13)</f>
        <v>194600</v>
      </c>
      <c r="I14" s="44"/>
      <c r="K14" s="6" t="s">
        <v>32</v>
      </c>
      <c r="L14" s="6">
        <f>L12+L13</f>
        <v>4813.32</v>
      </c>
      <c r="M14" s="6">
        <f>M12+M13</f>
        <v>4813.32</v>
      </c>
      <c r="N14" s="6">
        <f>SUM(N12:N13)</f>
        <v>5053.32</v>
      </c>
      <c r="O14" s="6">
        <f>SUM(O12:O13)</f>
        <v>5233.32</v>
      </c>
      <c r="P14" s="6">
        <f>SUM(P12:P13)</f>
        <v>5263.32</v>
      </c>
      <c r="Q14" s="3">
        <f>(P14-L14)*100/L14</f>
        <v>9.3490563685771981</v>
      </c>
    </row>
    <row r="15" spans="1:17" x14ac:dyDescent="0.3">
      <c r="A15" s="56"/>
      <c r="B15" s="57"/>
      <c r="C15" s="58"/>
      <c r="D15" s="59"/>
      <c r="E15" s="60"/>
      <c r="F15" s="61"/>
      <c r="G15" s="62"/>
      <c r="H15" s="63"/>
      <c r="I15" s="64"/>
    </row>
    <row r="16" spans="1:17" x14ac:dyDescent="0.3">
      <c r="A16" s="29"/>
      <c r="B16" s="65"/>
      <c r="C16" s="66"/>
      <c r="D16" s="67"/>
      <c r="E16" s="68"/>
      <c r="F16" s="69"/>
      <c r="G16" s="70"/>
      <c r="H16" s="71"/>
      <c r="I16" s="35"/>
      <c r="J16" s="7">
        <v>3</v>
      </c>
      <c r="K16" s="10" t="s">
        <v>33</v>
      </c>
    </row>
    <row r="17" spans="1:13" x14ac:dyDescent="0.3">
      <c r="A17" s="36" t="s">
        <v>34</v>
      </c>
      <c r="B17" s="72"/>
      <c r="C17" s="73"/>
      <c r="D17" s="39"/>
      <c r="E17" s="40"/>
      <c r="F17" s="41"/>
      <c r="G17" s="42"/>
      <c r="H17" s="43"/>
      <c r="I17" s="44"/>
      <c r="K17" s="6" t="s">
        <v>35</v>
      </c>
    </row>
    <row r="18" spans="1:13" x14ac:dyDescent="0.3">
      <c r="A18" s="45" t="s">
        <v>17</v>
      </c>
      <c r="B18" s="48">
        <v>124597</v>
      </c>
      <c r="C18" s="49">
        <v>127743</v>
      </c>
      <c r="D18" s="39">
        <v>134000</v>
      </c>
      <c r="E18" s="40">
        <v>133723</v>
      </c>
      <c r="F18" s="41">
        <f>D18-E18</f>
        <v>277</v>
      </c>
      <c r="G18" s="42">
        <v>2</v>
      </c>
      <c r="H18" s="43">
        <v>137700</v>
      </c>
      <c r="I18" s="44">
        <v>9</v>
      </c>
      <c r="K18" s="6" t="s">
        <v>36</v>
      </c>
    </row>
    <row r="19" spans="1:13" x14ac:dyDescent="0.3">
      <c r="A19" s="45" t="s">
        <v>33</v>
      </c>
      <c r="B19" s="48">
        <v>25300</v>
      </c>
      <c r="C19" s="49">
        <v>26034</v>
      </c>
      <c r="D19" s="39">
        <v>30000</v>
      </c>
      <c r="E19" s="40">
        <v>31250</v>
      </c>
      <c r="F19" s="41">
        <f t="shared" ref="F19:F28" si="1">D19-E19</f>
        <v>-1250</v>
      </c>
      <c r="G19" s="42">
        <v>3</v>
      </c>
      <c r="H19" s="43">
        <v>32000</v>
      </c>
      <c r="I19" s="44"/>
    </row>
    <row r="20" spans="1:13" x14ac:dyDescent="0.3">
      <c r="A20" s="45" t="s">
        <v>37</v>
      </c>
      <c r="B20" s="48">
        <v>2626</v>
      </c>
      <c r="C20" s="49">
        <v>2211</v>
      </c>
      <c r="D20" s="39">
        <v>2400</v>
      </c>
      <c r="E20" s="40">
        <v>2904</v>
      </c>
      <c r="F20" s="41">
        <f t="shared" si="1"/>
        <v>-504</v>
      </c>
      <c r="G20" s="42">
        <v>4</v>
      </c>
      <c r="H20" s="43">
        <v>3000</v>
      </c>
      <c r="I20" s="44"/>
      <c r="J20" s="7">
        <v>4</v>
      </c>
      <c r="K20" s="10" t="s">
        <v>37</v>
      </c>
      <c r="M20" s="10"/>
    </row>
    <row r="21" spans="1:13" x14ac:dyDescent="0.3">
      <c r="A21" s="45" t="s">
        <v>38</v>
      </c>
      <c r="B21" s="48">
        <v>10887</v>
      </c>
      <c r="C21" s="49">
        <v>0</v>
      </c>
      <c r="D21" s="39">
        <v>24000</v>
      </c>
      <c r="E21" s="40">
        <v>22150</v>
      </c>
      <c r="F21" s="41">
        <f t="shared" si="1"/>
        <v>1850</v>
      </c>
      <c r="G21" s="42">
        <v>5</v>
      </c>
      <c r="H21" s="43">
        <v>11500</v>
      </c>
      <c r="I21" s="44">
        <v>10</v>
      </c>
      <c r="J21" s="7"/>
      <c r="K21" s="6" t="s">
        <v>39</v>
      </c>
    </row>
    <row r="22" spans="1:13" x14ac:dyDescent="0.3">
      <c r="A22" s="45" t="s">
        <v>40</v>
      </c>
      <c r="B22" s="48">
        <v>8493</v>
      </c>
      <c r="C22" s="49">
        <v>4712</v>
      </c>
      <c r="D22" s="39">
        <v>5500</v>
      </c>
      <c r="E22" s="40">
        <v>3833</v>
      </c>
      <c r="F22" s="41">
        <f t="shared" si="1"/>
        <v>1667</v>
      </c>
      <c r="G22" s="42"/>
      <c r="H22" s="43">
        <v>5000</v>
      </c>
      <c r="I22" s="44"/>
      <c r="J22" s="6"/>
      <c r="K22" s="6" t="s">
        <v>41</v>
      </c>
      <c r="M22" s="10"/>
    </row>
    <row r="23" spans="1:13" x14ac:dyDescent="0.3">
      <c r="A23" s="45" t="s">
        <v>42</v>
      </c>
      <c r="B23" s="48">
        <v>892</v>
      </c>
      <c r="C23" s="49">
        <v>534</v>
      </c>
      <c r="D23" s="39">
        <v>800</v>
      </c>
      <c r="E23" s="40">
        <v>630</v>
      </c>
      <c r="F23" s="41">
        <f t="shared" si="1"/>
        <v>170</v>
      </c>
      <c r="G23" s="42"/>
      <c r="H23" s="43">
        <v>700</v>
      </c>
      <c r="I23" s="44"/>
    </row>
    <row r="24" spans="1:13" x14ac:dyDescent="0.3">
      <c r="A24" s="45" t="s">
        <v>43</v>
      </c>
      <c r="B24" s="48">
        <v>2880</v>
      </c>
      <c r="C24" s="49">
        <v>2390</v>
      </c>
      <c r="D24" s="39">
        <v>2400</v>
      </c>
      <c r="E24" s="40">
        <v>2397</v>
      </c>
      <c r="F24" s="41">
        <f t="shared" si="1"/>
        <v>3</v>
      </c>
      <c r="G24" s="42"/>
      <c r="H24" s="43">
        <v>2400</v>
      </c>
      <c r="I24" s="44"/>
      <c r="J24" s="7">
        <v>5</v>
      </c>
      <c r="K24" s="10" t="s">
        <v>38</v>
      </c>
      <c r="M24" s="10"/>
    </row>
    <row r="25" spans="1:13" x14ac:dyDescent="0.3">
      <c r="A25" s="45" t="s">
        <v>44</v>
      </c>
      <c r="B25" s="48">
        <v>483</v>
      </c>
      <c r="C25" s="49">
        <v>645</v>
      </c>
      <c r="D25" s="39">
        <v>650</v>
      </c>
      <c r="E25" s="40"/>
      <c r="F25" s="41">
        <f t="shared" si="1"/>
        <v>650</v>
      </c>
      <c r="G25" s="42"/>
      <c r="H25" s="43">
        <v>600</v>
      </c>
      <c r="I25" s="44"/>
      <c r="K25" s="6" t="s">
        <v>45</v>
      </c>
    </row>
    <row r="26" spans="1:13" x14ac:dyDescent="0.3">
      <c r="A26" s="45" t="s">
        <v>46</v>
      </c>
      <c r="B26" s="48">
        <v>857</v>
      </c>
      <c r="C26" s="49">
        <v>218</v>
      </c>
      <c r="D26" s="39">
        <v>500</v>
      </c>
      <c r="E26" s="40">
        <v>242</v>
      </c>
      <c r="F26" s="41">
        <f t="shared" si="1"/>
        <v>258</v>
      </c>
      <c r="G26" s="42"/>
      <c r="H26" s="43">
        <v>400</v>
      </c>
      <c r="I26" s="44"/>
      <c r="K26" s="6" t="s">
        <v>47</v>
      </c>
    </row>
    <row r="27" spans="1:13" x14ac:dyDescent="0.3">
      <c r="A27" s="45" t="s">
        <v>48</v>
      </c>
      <c r="B27" s="48">
        <v>7920</v>
      </c>
      <c r="C27" s="49">
        <v>231</v>
      </c>
      <c r="D27" s="39">
        <v>4500</v>
      </c>
      <c r="E27" s="40">
        <f>3750+1000</f>
        <v>4750</v>
      </c>
      <c r="F27" s="52">
        <f t="shared" si="1"/>
        <v>-250</v>
      </c>
      <c r="G27" s="42">
        <v>6</v>
      </c>
      <c r="H27" s="43">
        <v>1000</v>
      </c>
      <c r="I27" s="44">
        <v>11</v>
      </c>
    </row>
    <row r="28" spans="1:13" x14ac:dyDescent="0.3">
      <c r="A28" s="74" t="s">
        <v>49</v>
      </c>
      <c r="B28" s="75">
        <f>SUM(B18:B27)</f>
        <v>184935</v>
      </c>
      <c r="C28" s="76">
        <f>SUM(C18:C27)</f>
        <v>164718</v>
      </c>
      <c r="D28" s="59">
        <f>SUM(D18:D27)</f>
        <v>204750</v>
      </c>
      <c r="E28" s="60">
        <f>SUM(E18:E27)</f>
        <v>201879</v>
      </c>
      <c r="F28" s="61">
        <f t="shared" si="1"/>
        <v>2871</v>
      </c>
      <c r="G28" s="62"/>
      <c r="H28" s="63">
        <f>SUM(H18:H27)</f>
        <v>194300</v>
      </c>
      <c r="I28" s="64"/>
      <c r="J28" s="7">
        <v>6</v>
      </c>
      <c r="K28" s="10" t="s">
        <v>48</v>
      </c>
    </row>
    <row r="29" spans="1:13" x14ac:dyDescent="0.3">
      <c r="A29" s="77"/>
      <c r="B29" s="78"/>
      <c r="C29" s="79"/>
      <c r="D29" s="80"/>
      <c r="E29" s="81"/>
      <c r="F29" s="82"/>
      <c r="G29" s="83"/>
      <c r="H29" s="82"/>
      <c r="I29" s="84"/>
      <c r="K29" s="6" t="s">
        <v>50</v>
      </c>
    </row>
    <row r="30" spans="1:13" ht="15" thickBot="1" x14ac:dyDescent="0.35">
      <c r="A30" s="85" t="s">
        <v>51</v>
      </c>
      <c r="B30" s="86">
        <f>B14-B28</f>
        <v>-9637</v>
      </c>
      <c r="C30" s="87">
        <f>C14-C28</f>
        <v>29183</v>
      </c>
      <c r="D30" s="88">
        <f>D14-D28</f>
        <v>-15000</v>
      </c>
      <c r="E30" s="89">
        <f>E14-E28</f>
        <v>-12360</v>
      </c>
      <c r="F30" s="90">
        <f>F14+F28</f>
        <v>2640</v>
      </c>
      <c r="G30" s="91"/>
      <c r="H30" s="90">
        <f>H14-H28</f>
        <v>300</v>
      </c>
      <c r="I30" s="92">
        <v>12</v>
      </c>
      <c r="K30" s="6" t="s">
        <v>52</v>
      </c>
    </row>
    <row r="32" spans="1:13" x14ac:dyDescent="0.3">
      <c r="D32" s="6"/>
      <c r="J32" s="7" t="s">
        <v>53</v>
      </c>
    </row>
    <row r="33" spans="1:13" ht="15" thickBot="1" x14ac:dyDescent="0.35">
      <c r="A33" s="10" t="s">
        <v>54</v>
      </c>
      <c r="B33" s="10"/>
      <c r="C33" s="10"/>
      <c r="D33" s="6"/>
    </row>
    <row r="34" spans="1:13" x14ac:dyDescent="0.3">
      <c r="A34" s="93" t="s">
        <v>55</v>
      </c>
      <c r="B34" s="94"/>
      <c r="C34" s="94"/>
      <c r="D34" s="95">
        <v>132341</v>
      </c>
      <c r="E34" s="95"/>
      <c r="F34" s="95"/>
      <c r="G34" s="95"/>
      <c r="H34" s="95"/>
      <c r="I34" s="96"/>
      <c r="J34" s="7">
        <v>7</v>
      </c>
      <c r="K34" s="10" t="s">
        <v>56</v>
      </c>
    </row>
    <row r="35" spans="1:13" x14ac:dyDescent="0.3">
      <c r="A35" s="97" t="s">
        <v>57</v>
      </c>
      <c r="B35" s="98"/>
      <c r="C35" s="98"/>
      <c r="D35" s="99">
        <f>E30</f>
        <v>-12360</v>
      </c>
      <c r="E35" s="99"/>
      <c r="F35" s="99"/>
      <c r="G35" s="99"/>
      <c r="H35" s="99"/>
      <c r="I35" s="100"/>
      <c r="K35" s="6" t="s">
        <v>58</v>
      </c>
    </row>
    <row r="36" spans="1:13" ht="15" thickBot="1" x14ac:dyDescent="0.35">
      <c r="A36" s="101" t="s">
        <v>59</v>
      </c>
      <c r="B36" s="102"/>
      <c r="C36" s="102"/>
      <c r="D36" s="103">
        <f>SUM(D34:D35)</f>
        <v>119981</v>
      </c>
      <c r="E36" s="103"/>
      <c r="F36" s="103"/>
      <c r="G36" s="103"/>
      <c r="H36" s="103"/>
      <c r="I36" s="104"/>
    </row>
    <row r="37" spans="1:13" x14ac:dyDescent="0.3">
      <c r="D37" s="6"/>
      <c r="J37" s="7">
        <v>8</v>
      </c>
      <c r="K37" s="10" t="s">
        <v>6</v>
      </c>
    </row>
    <row r="38" spans="1:13" ht="15" thickBot="1" x14ac:dyDescent="0.35">
      <c r="A38" s="10" t="s">
        <v>60</v>
      </c>
      <c r="B38" s="10"/>
      <c r="C38" s="10"/>
      <c r="D38" s="6"/>
      <c r="K38" s="6" t="s">
        <v>61</v>
      </c>
    </row>
    <row r="39" spans="1:13" x14ac:dyDescent="0.3">
      <c r="A39" s="93" t="s">
        <v>62</v>
      </c>
      <c r="B39" s="94"/>
      <c r="C39" s="94"/>
      <c r="D39" s="95">
        <v>100</v>
      </c>
      <c r="E39" s="95"/>
      <c r="F39" s="105" t="s">
        <v>63</v>
      </c>
      <c r="G39" s="95"/>
      <c r="H39" s="95"/>
      <c r="I39" s="96"/>
      <c r="K39" s="6" t="s">
        <v>64</v>
      </c>
    </row>
    <row r="40" spans="1:13" x14ac:dyDescent="0.3">
      <c r="A40" s="97" t="s">
        <v>65</v>
      </c>
      <c r="B40" s="98"/>
      <c r="C40" s="98"/>
      <c r="D40" s="99">
        <v>119881</v>
      </c>
      <c r="E40" s="99"/>
      <c r="F40" s="106" t="s">
        <v>66</v>
      </c>
      <c r="G40" s="99"/>
      <c r="H40" s="99"/>
      <c r="I40" s="100"/>
    </row>
    <row r="41" spans="1:13" ht="15" thickBot="1" x14ac:dyDescent="0.35">
      <c r="A41" s="101" t="s">
        <v>67</v>
      </c>
      <c r="B41" s="102"/>
      <c r="C41" s="102"/>
      <c r="D41" s="103">
        <f>SUM(D39:D40)</f>
        <v>119981</v>
      </c>
      <c r="E41" s="103"/>
      <c r="F41" s="103"/>
      <c r="G41" s="103"/>
      <c r="H41" s="103"/>
      <c r="I41" s="104"/>
      <c r="J41" s="7">
        <v>9</v>
      </c>
      <c r="K41" s="10" t="s">
        <v>17</v>
      </c>
    </row>
    <row r="42" spans="1:13" x14ac:dyDescent="0.3">
      <c r="K42" s="6" t="s">
        <v>68</v>
      </c>
    </row>
    <row r="43" spans="1:13" x14ac:dyDescent="0.3">
      <c r="K43" s="6" t="s">
        <v>69</v>
      </c>
      <c r="M43" s="10"/>
    </row>
    <row r="45" spans="1:13" x14ac:dyDescent="0.3">
      <c r="J45" s="7">
        <v>10</v>
      </c>
      <c r="K45" s="10" t="s">
        <v>38</v>
      </c>
    </row>
    <row r="46" spans="1:13" x14ac:dyDescent="0.3">
      <c r="A46" s="6" t="s">
        <v>70</v>
      </c>
      <c r="K46" s="6" t="s">
        <v>71</v>
      </c>
    </row>
    <row r="47" spans="1:13" x14ac:dyDescent="0.3">
      <c r="A47" s="6" t="s">
        <v>72</v>
      </c>
    </row>
    <row r="48" spans="1:13" x14ac:dyDescent="0.3">
      <c r="A48" s="6" t="s">
        <v>73</v>
      </c>
      <c r="J48" s="7">
        <v>11</v>
      </c>
      <c r="K48" s="10" t="s">
        <v>48</v>
      </c>
    </row>
    <row r="49" spans="10:11" x14ac:dyDescent="0.3">
      <c r="K49" s="6" t="s">
        <v>74</v>
      </c>
    </row>
    <row r="51" spans="10:11" x14ac:dyDescent="0.3">
      <c r="J51" s="7">
        <v>12</v>
      </c>
      <c r="K51" s="10" t="s">
        <v>51</v>
      </c>
    </row>
    <row r="52" spans="10:11" x14ac:dyDescent="0.3">
      <c r="K52" s="6" t="s">
        <v>75</v>
      </c>
    </row>
    <row r="53" spans="10:11" x14ac:dyDescent="0.3">
      <c r="K53" s="6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Forbrukerombudet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Jarle Ulvebne</dc:creator>
  <cp:lastModifiedBy>Jarle Ulvebne</cp:lastModifiedBy>
  <dcterms:created xsi:type="dcterms:W3CDTF">2015-03-02T18:32:55Z</dcterms:created>
  <dcterms:modified xsi:type="dcterms:W3CDTF">2015-03-02T18:34:04Z</dcterms:modified>
</cp:coreProperties>
</file>